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DAB64CC1-953F-41CF-8E1D-BA074470286C}" xr6:coauthVersionLast="47" xr6:coauthVersionMax="47" xr10:uidLastSave="{00000000-0000-0000-0000-000000000000}"/>
  <workbookProtection workbookAlgorithmName="SHA-512" workbookHashValue="xwMOietYopfCFKavnwm6coNVslvJZ2UW93TFlE26mVa/+5xCMS1DzmtMe+4MM7kBviToJIFxu9Y8DBtmd9KwGA==" workbookSaltValue="9DvS4LbjfwQskKjmdbxDU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F85" i="4"/>
  <c r="BB8" i="4"/>
  <c r="AT8" i="4"/>
  <c r="AL8" i="4"/>
  <c r="AD8" i="4"/>
  <c r="W8" i="4"/>
  <c r="P8" i="4"/>
  <c r="I8" i="4"/>
  <c r="B8" i="4"/>
  <c r="B6"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<sst xmlns="http://schemas.openxmlformats.org/spreadsheetml/2006/main" count="228" uniqueCount="115">
  <si>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</si>
  <si>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</si>
  <si>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</si>
  <si>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</si>
  <si>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</si>
  <si>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</si>
  <si>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</si>
  <si>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</si>
  <si>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</si>
  <si>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</si>
  <si>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</si>
  <si>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</si>
  <si>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</si>
  <si>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</si>
  <si>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</si>
  <si>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</si>
  <si>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</si>
  <si>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</si>
  <si>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</si>
  <si>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</si>
  <si>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</si>
  <si>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</si>
  <si>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</si>
  <si>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</si>
  <si>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</si>
  <si>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</si>
  <si>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</si>
  <si>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</si>
  <si>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</si>
  <si>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</si>
  <si>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</si>
  <si>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</si>
  <si>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</si>
  <si>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</si>
  <si>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</si>
  <si>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</si>
  <si>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</si>
  <si>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</si>
  <si>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</si>
  <si>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</si>
  <si>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</si>
  <si>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</si>
  <si>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</si>
  <si>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</si>
  <si>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</si>
  <si>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</si>
  <si>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</si>
  <si>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</si>
  <si>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</si>
  <si>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</si>
  <si>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</si>
  <si>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</si>
  <si>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</si>
  <si>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</si>
  <si>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</si>
  <si>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</si>
  <si>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</si>
  <si>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</si>
  <si>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</si>
  <si>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</si>
  <si>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</si>
  <si>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</si>
  <si>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</si>
  <si>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</si>
  <si>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</si>
  <si>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</si>
  <si>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</si>
  <si>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</si>
  <si>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</si>
  <si>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</si>
  <si>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</si>
  <si>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</si>
  <si>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</si>
  <si>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</si>
  <si>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</si>
  <si>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</si>
  <si>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</si>
  <si>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</si>
  <si>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</si>
  <si>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</si>
  <si>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</si>
  <si>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</si>
  <si>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</si>
  <si>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</si>
  <si>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</si>
  <si>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</si>
  <si>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</si>
  <si>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</si>
  <si>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</si>
  <si>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</si>
  <si>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</si>
  <si>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</si>
  <si>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</si>
  <si>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大東市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</si>
  <si>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</si>
  <si>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</si>
  <si>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</si>
  <si>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</si>
  <si>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</si>
  <si>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</si>
  <si>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</si>
  <si>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</si>
  <si>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</si>
  <si>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</si>
  <si>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</si>
  <si>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</si>
  <si>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</si>
  <si>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</si>
  <si>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</si>
  <si>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</si>
  <si>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</si>
  <si>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</si>
  <si>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現状、経営状況は類似団体と比較しておおむね良好であるが、給水収益の減少により経常収益は減少傾向にある。一方で、水道施設や管路の老朽化が進行しており、今後は更新費用の増大が見込まれる。
　このため、平成29年度に策定した「水道施設アセットマネジメント・耐震化・再構築計画」に基づき、施設の効率的な再構築や計画的な耐震化を進めている。管路についても、基幹管路等の耐震化を優先し、ダウンサイジングや点検・補修による長寿命化を図っている。
　さらに、経営戦略では令和10年度に単年度赤字が見込まれることから、企業債の発行も視野に入れて効率的な経営に努め、水道施設の維持・管理に必要な財源の確保を行っていく。</t>
    <phoneticPr fontId="4"/>
  </si>
  <si>
    <t>　給水人口が年々減少し、年間総有収水量が減少することなどで給水収益が減少しているものの、①経常収支比率は100%以上を堅持しており、令和6年度は加入金の増や受水費の減などにより類似団体平均値を上回った。③流動比率も100%以上かつ類似団体平均値を大きく上回っているうえに、⑤料金回収率も100%以上かつ類似団体平均値より高く、企業の健全性や短期的な支払能力に問題はない。なお、令和2年度に8か月間、令和4年度に6か月間の水道料金の基本料金無料化を実施したことで供給単価が下がり、一時的に⑤料金回収率が低下している。
　④企業債残高対給水収益比率は類似団体平均値と比較して低い水準であり、給水収益と比較して債務が過大でないことを示しているが、老朽化が進んでいることもあり、将来的に多額の設備投資が必要になることも考えられる。また、配水量の減少に伴い⑦施設利用率が低下している。こうしたことから、平成29年度に策定した「大東市水道施設アセットマネジメント・耐震化・再構築計画」に基づいたダウンサイジング等によって効率性を高めていく必要がある。</t>
    <phoneticPr fontId="4"/>
  </si>
  <si>
    <t>　①有形固定資産減価償却率は平成30年度に行ったポンプ場の新設の影響により類似団体平均値と比較して低くなっていたが、令和5年度には類似団体平均値を若干上回っており、②管路経年化率を踏まえても、施設の老朽化が進んでいることがうかがえる。
　過去より②管路経年化率は類似団体平均値を上回り、③管路更新率は類似団体平均値を下回るという状況が続いているため、平成29年度に「大東市水道施設アセットマネジメント・耐震化・再構築計画」を策定し、計画に基づいた効率的な管路更新を進めている。
　なお、上記計画に基づいた重要施設配水ルートの耐震化を優先的に進めている影響によって、令和5年度に引き続き令和6年度も③管路更新率の一時的な低下が目立っている。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</si>
</sst>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0.63</c:v>
                </c:pt>
                <c:pt idx="1">
                  <c:v>0.74</c:v>
                </c:pt>
                <c:pt idx="2">
                  <c:v>0.54</c:v>
                </c:pt>
                <c:pt idx="3">
                  <c:v>0.33</c:v>
                </c:pt>
                <c:pt idx="4">
                  <c:v>0.28999999999999998</c:v>
                </c:pt>
              </c:numCache>
            </c:numRef>
          </c:val>
          <c:extLst>
            <c:ext xmlns:c16="http://schemas.microsoft.com/office/drawing/2014/chart" uri="{C3380CC4-5D6E-409C-BE32-E72D297353CC}">
              <c16:uniqueId val="{00000000-E07E-400C-B257-0D6B042746F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E07E-400C-B257-0D6B042746F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56.71</c:v>
                </c:pt>
                <c:pt idx="1">
                  <c:v>55.55</c:v>
                </c:pt>
                <c:pt idx="2">
                  <c:v>54.4</c:v>
                </c:pt>
                <c:pt idx="3">
                  <c:v>53.6</c:v>
                </c:pt>
                <c:pt idx="4">
                  <c:v>53.29</c:v>
                </c:pt>
              </c:numCache>
            </c:numRef>
          </c:val>
          <c:extLst>
            <c:ext xmlns:c16="http://schemas.microsoft.com/office/drawing/2014/chart" uri="{C3380CC4-5D6E-409C-BE32-E72D297353CC}">
              <c16:uniqueId val="{00000000-431A-4F42-9022-DDD7B73B75E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431A-4F42-9022-DDD7B73B75E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96.9</c:v>
                </c:pt>
                <c:pt idx="1">
                  <c:v>97.44</c:v>
                </c:pt>
                <c:pt idx="2">
                  <c:v>97.62</c:v>
                </c:pt>
                <c:pt idx="3">
                  <c:v>97.43</c:v>
                </c:pt>
                <c:pt idx="4">
                  <c:v>97.64</c:v>
                </c:pt>
              </c:numCache>
            </c:numRef>
          </c:val>
          <c:extLst>
            <c:ext xmlns:c16="http://schemas.microsoft.com/office/drawing/2014/chart" uri="{C3380CC4-5D6E-409C-BE32-E72D297353CC}">
              <c16:uniqueId val="{00000000-FE03-4A6F-94F3-A80EA7F731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FE03-4A6F-94F3-A80EA7F731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103.67</c:v>
                </c:pt>
                <c:pt idx="1">
                  <c:v>106.44</c:v>
                </c:pt>
                <c:pt idx="2">
                  <c:v>106.96</c:v>
                </c:pt>
                <c:pt idx="3">
                  <c:v>109.77</c:v>
                </c:pt>
                <c:pt idx="4">
                  <c:v>110.55</c:v>
                </c:pt>
              </c:numCache>
            </c:numRef>
          </c:val>
          <c:extLst>
            <c:ext xmlns:c16="http://schemas.microsoft.com/office/drawing/2014/chart" uri="{C3380CC4-5D6E-409C-BE32-E72D297353CC}">
              <c16:uniqueId val="{00000000-4AD6-4FF9-B2A7-E5136F2598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4AD6-4FF9-B2A7-E5136F2598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49.26</c:v>
                </c:pt>
                <c:pt idx="1">
                  <c:v>49.79</c:v>
                </c:pt>
                <c:pt idx="2">
                  <c:v>50.58</c:v>
                </c:pt>
                <c:pt idx="3">
                  <c:v>52.05</c:v>
                </c:pt>
                <c:pt idx="4">
                  <c:v>52.5</c:v>
                </c:pt>
              </c:numCache>
            </c:numRef>
          </c:val>
          <c:extLst>
            <c:ext xmlns:c16="http://schemas.microsoft.com/office/drawing/2014/chart" uri="{C3380CC4-5D6E-409C-BE32-E72D297353CC}">
              <c16:uniqueId val="{00000000-44B4-4305-84E2-251D464450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44B4-4305-84E2-251D464450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29.9</c:v>
                </c:pt>
                <c:pt idx="1">
                  <c:v>31.94</c:v>
                </c:pt>
                <c:pt idx="2">
                  <c:v>35.19</c:v>
                </c:pt>
                <c:pt idx="3">
                  <c:v>35.58</c:v>
                </c:pt>
                <c:pt idx="4">
                  <c:v>40.68</c:v>
                </c:pt>
              </c:numCache>
            </c:numRef>
          </c:val>
          <c:extLst>
            <c:ext xmlns:c16="http://schemas.microsoft.com/office/drawing/2014/chart" uri="{C3380CC4-5D6E-409C-BE32-E72D297353CC}">
              <c16:uniqueId val="{00000000-9F9A-4EDA-8122-BC7919DDD1F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9F9A-4EDA-8122-BC7919DDD1F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2B-4FED-BB3C-83FC4460B6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202B-4FED-BB3C-83FC4460B6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499.81</c:v>
                </c:pt>
                <c:pt idx="1">
                  <c:v>478.33</c:v>
                </c:pt>
                <c:pt idx="2">
                  <c:v>476.74</c:v>
                </c:pt>
                <c:pt idx="3">
                  <c:v>525.51</c:v>
                </c:pt>
                <c:pt idx="4">
                  <c:v>449.43</c:v>
                </c:pt>
              </c:numCache>
            </c:numRef>
          </c:val>
          <c:extLst>
            <c:ext xmlns:c16="http://schemas.microsoft.com/office/drawing/2014/chart" uri="{C3380CC4-5D6E-409C-BE32-E72D297353CC}">
              <c16:uniqueId val="{00000000-5519-4462-84D5-5937816678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5519-4462-84D5-5937816678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118.78</c:v>
                </c:pt>
                <c:pt idx="1">
                  <c:v>85.4</c:v>
                </c:pt>
                <c:pt idx="2">
                  <c:v>91.75</c:v>
                </c:pt>
                <c:pt idx="3">
                  <c:v>67.819999999999993</c:v>
                </c:pt>
                <c:pt idx="4">
                  <c:v>58.93</c:v>
                </c:pt>
              </c:numCache>
            </c:numRef>
          </c:val>
          <c:extLst>
            <c:ext xmlns:c16="http://schemas.microsoft.com/office/drawing/2014/chart" uri="{C3380CC4-5D6E-409C-BE32-E72D297353CC}">
              <c16:uniqueId val="{00000000-EA79-4CC1-AACD-89B1B58B768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EA79-4CC1-AACD-89B1B58B768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81.84</c:v>
                </c:pt>
                <c:pt idx="1">
                  <c:v>100.62</c:v>
                </c:pt>
                <c:pt idx="2">
                  <c:v>84.08</c:v>
                </c:pt>
                <c:pt idx="3">
                  <c:v>102.71</c:v>
                </c:pt>
                <c:pt idx="4">
                  <c:v>101.86</c:v>
                </c:pt>
              </c:numCache>
            </c:numRef>
          </c:val>
          <c:extLst>
            <c:ext xmlns:c16="http://schemas.microsoft.com/office/drawing/2014/chart" uri="{C3380CC4-5D6E-409C-BE32-E72D297353CC}">
              <c16:uniqueId val="{00000000-E801-4F26-B726-8FE166A83BB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E801-4F26-B726-8FE166A83BB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153.72</c:v>
                </c:pt>
                <c:pt idx="1">
                  <c:v>158.33000000000001</c:v>
                </c:pt>
                <c:pt idx="2">
                  <c:v>159.02000000000001</c:v>
                </c:pt>
                <c:pt idx="3">
                  <c:v>156.19</c:v>
                </c:pt>
                <c:pt idx="4">
                  <c:v>157.81</c:v>
                </c:pt>
              </c:numCache>
            </c:numRef>
          </c:val>
          <c:extLst>
            <c:ext xmlns:c16="http://schemas.microsoft.com/office/drawing/2014/chart" uri="{C3380CC4-5D6E-409C-BE32-E72D297353CC}">
              <c16:uniqueId val="{00000000-7334-4917-B6D7-FFC3692EAFA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7334-4917-B6D7-FFC3692EAFA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大阪府　大東市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2">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A3</v>
      </c>
      <c r="X8" s="68"/>
      <c r="Y8" s="68"/>
      <c r="Z8" s="68"/>
      <c r="AA8" s="68"/>
      <c r="AB8" s="68"/>
      <c r="AC8" s="68"/>
      <c r="AD8" s="68" t="str">
        <f>データ!$M$6</f>
        <v>自治体職員</v>
      </c>
      <c r="AE8" s="68"/>
      <c r="AF8" s="68"/>
      <c r="AG8" s="68"/>
      <c r="AH8" s="68"/>
      <c r="AI8" s="68"/>
      <c r="AJ8" s="68"/>
      <c r="AK8" s="2"/>
      <c r="AL8" s="59">
        <f>データ!$R$6</f>
        <v>115687</v>
      </c>
      <c r="AM8" s="59"/>
      <c r="AN8" s="59"/>
      <c r="AO8" s="59"/>
      <c r="AP8" s="59"/>
      <c r="AQ8" s="59"/>
      <c r="AR8" s="59"/>
      <c r="AS8" s="59"/>
      <c r="AT8" s="36">
        <f>データ!$S$6</f>
        <v>18.27</v>
      </c>
      <c r="AU8" s="37"/>
      <c r="AV8" s="37"/>
      <c r="AW8" s="37"/>
      <c r="AX8" s="37"/>
      <c r="AY8" s="37"/>
      <c r="AZ8" s="37"/>
      <c r="BA8" s="37"/>
      <c r="BB8" s="48">
        <f>データ!$T$6</f>
        <v>6332.07</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2">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2">
      <c r="A10" s="2"/>
      <c r="B10" s="36" t="str">
        <f>データ!$N$6</f>
        <v>-</v>
      </c>
      <c r="C10" s="37"/>
      <c r="D10" s="37"/>
      <c r="E10" s="37"/>
      <c r="F10" s="37"/>
      <c r="G10" s="37"/>
      <c r="H10" s="37"/>
      <c r="I10" s="36">
        <f>データ!$O$6</f>
        <v>81.33</v>
      </c>
      <c r="J10" s="37"/>
      <c r="K10" s="37"/>
      <c r="L10" s="37"/>
      <c r="M10" s="37"/>
      <c r="N10" s="37"/>
      <c r="O10" s="58"/>
      <c r="P10" s="48">
        <f>データ!$P$6</f>
        <v>100</v>
      </c>
      <c r="Q10" s="48"/>
      <c r="R10" s="48"/>
      <c r="S10" s="48"/>
      <c r="T10" s="48"/>
      <c r="U10" s="48"/>
      <c r="V10" s="48"/>
      <c r="W10" s="59">
        <f>データ!$Q$6</f>
        <v>2582</v>
      </c>
      <c r="X10" s="59"/>
      <c r="Y10" s="59"/>
      <c r="Z10" s="59"/>
      <c r="AA10" s="59"/>
      <c r="AB10" s="59"/>
      <c r="AC10" s="59"/>
      <c r="AD10" s="2"/>
      <c r="AE10" s="2"/>
      <c r="AF10" s="2"/>
      <c r="AG10" s="2"/>
      <c r="AH10" s="2"/>
      <c r="AI10" s="2"/>
      <c r="AJ10" s="2"/>
      <c r="AK10" s="2"/>
      <c r="AL10" s="59">
        <f>データ!$U$6</f>
        <v>115593</v>
      </c>
      <c r="AM10" s="59"/>
      <c r="AN10" s="59"/>
      <c r="AO10" s="59"/>
      <c r="AP10" s="59"/>
      <c r="AQ10" s="59"/>
      <c r="AR10" s="59"/>
      <c r="AS10" s="59"/>
      <c r="AT10" s="36">
        <f>データ!$V$6</f>
        <v>18.27</v>
      </c>
      <c r="AU10" s="37"/>
      <c r="AV10" s="37"/>
      <c r="AW10" s="37"/>
      <c r="AX10" s="37"/>
      <c r="AY10" s="37"/>
      <c r="AZ10" s="37"/>
      <c r="BA10" s="37"/>
      <c r="BB10" s="48">
        <f>データ!$W$6</f>
        <v>6326.93</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2">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113</v>
      </c>
      <c r="BM16" s="84"/>
      <c r="BN16" s="84"/>
      <c r="BO16" s="84"/>
      <c r="BP16" s="84"/>
      <c r="BQ16" s="84"/>
      <c r="BR16" s="84"/>
      <c r="BS16" s="84"/>
      <c r="BT16" s="84"/>
      <c r="BU16" s="84"/>
      <c r="BV16" s="84"/>
      <c r="BW16" s="84"/>
      <c r="BX16" s="84"/>
      <c r="BY16" s="84"/>
      <c r="BZ16" s="8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86" t="s">
        <v>26</v>
      </c>
      <c r="BM45" s="87"/>
      <c r="BN45" s="87"/>
      <c r="BO45" s="87"/>
      <c r="BP45" s="87"/>
      <c r="BQ45" s="87"/>
      <c r="BR45" s="87"/>
      <c r="BS45" s="87"/>
      <c r="BT45" s="87"/>
      <c r="BU45" s="87"/>
      <c r="BV45" s="87"/>
      <c r="BW45" s="87"/>
      <c r="BX45" s="87"/>
      <c r="BY45" s="87"/>
      <c r="BZ45" s="8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9"/>
      <c r="BM46" s="90"/>
      <c r="BN46" s="90"/>
      <c r="BO46" s="90"/>
      <c r="BP46" s="90"/>
      <c r="BQ46" s="90"/>
      <c r="BR46" s="90"/>
      <c r="BS46" s="90"/>
      <c r="BT46" s="90"/>
      <c r="BU46" s="90"/>
      <c r="BV46" s="90"/>
      <c r="BW46" s="90"/>
      <c r="BX46" s="90"/>
      <c r="BY46" s="90"/>
      <c r="BZ46" s="9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114</v>
      </c>
      <c r="BM47" s="84"/>
      <c r="BN47" s="84"/>
      <c r="BO47" s="84"/>
      <c r="BP47" s="84"/>
      <c r="BQ47" s="84"/>
      <c r="BR47" s="84"/>
      <c r="BS47" s="84"/>
      <c r="BT47" s="84"/>
      <c r="BU47" s="84"/>
      <c r="BV47" s="84"/>
      <c r="BW47" s="84"/>
      <c r="BX47" s="84"/>
      <c r="BY47" s="84"/>
      <c r="BZ47" s="8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2">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86" t="s">
        <v>28</v>
      </c>
      <c r="BM64" s="87"/>
      <c r="BN64" s="87"/>
      <c r="BO64" s="87"/>
      <c r="BP64" s="87"/>
      <c r="BQ64" s="87"/>
      <c r="BR64" s="87"/>
      <c r="BS64" s="87"/>
      <c r="BT64" s="87"/>
      <c r="BU64" s="87"/>
      <c r="BV64" s="87"/>
      <c r="BW64" s="87"/>
      <c r="BX64" s="87"/>
      <c r="BY64" s="87"/>
      <c r="BZ64" s="8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9"/>
      <c r="BM65" s="90"/>
      <c r="BN65" s="90"/>
      <c r="BO65" s="90"/>
      <c r="BP65" s="90"/>
      <c r="BQ65" s="90"/>
      <c r="BR65" s="90"/>
      <c r="BS65" s="90"/>
      <c r="BT65" s="90"/>
      <c r="BU65" s="90"/>
      <c r="BV65" s="90"/>
      <c r="BW65" s="90"/>
      <c r="BX65" s="90"/>
      <c r="BY65" s="90"/>
      <c r="BZ65" s="9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112</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92"/>
      <c r="BM82" s="93"/>
      <c r="BN82" s="93"/>
      <c r="BO82" s="93"/>
      <c r="BP82" s="93"/>
      <c r="BQ82" s="93"/>
      <c r="BR82" s="93"/>
      <c r="BS82" s="93"/>
      <c r="BT82" s="93"/>
      <c r="BU82" s="93"/>
      <c r="BV82" s="93"/>
      <c r="BW82" s="93"/>
      <c r="BX82" s="93"/>
      <c r="BY82" s="93"/>
      <c r="BZ82" s="9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62V6kasGvv2Ejng+BggRKYiGDghlf2KKQcKQLTKK02uuZwpgqKpYFXa9iTRHZ8WnPeFiUg/4oWfEkghnpzp7Wg==" saltValue="OvINqEZbVGCHeZAytB4NL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272183</v>
      </c>
      <c r="D6" s="20">
        <f t="shared" si="3"/>
        <v>46</v>
      </c>
      <c r="E6" s="20">
        <f t="shared" si="3"/>
        <v>1</v>
      </c>
      <c r="F6" s="20">
        <f t="shared" si="3"/>
        <v>0</v>
      </c>
      <c r="G6" s="20">
        <f t="shared" si="3"/>
        <v>1</v>
      </c>
      <c r="H6" s="20" t="str">
        <f t="shared" si="3"/>
        <v>大阪府　大東市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81.33</v>
      </c>
      <c r="P6" s="21">
        <f t="shared" si="3"/>
        <v>100</v>
      </c>
      <c r="Q6" s="21">
        <f t="shared" si="3"/>
        <v>2582</v>
      </c>
      <c r="R6" s="21">
        <f t="shared" si="3"/>
        <v>115687</v>
      </c>
      <c r="S6" s="21">
        <f t="shared" si="3"/>
        <v>18.27</v>
      </c>
      <c r="T6" s="21">
        <f t="shared" si="3"/>
        <v>6332.07</v>
      </c>
      <c r="U6" s="21">
        <f t="shared" si="3"/>
        <v>115593</v>
      </c>
      <c r="V6" s="21">
        <f t="shared" si="3"/>
        <v>18.27</v>
      </c>
      <c r="W6" s="21">
        <f t="shared" si="3"/>
        <v>6326.93</v>
      </c>
      <c r="X6" s="22">
        <f>IF(X7="",NA(),X7)</f>
        <v>103.67</v>
      </c>
      <c r="Y6" s="22">
        <f t="shared" ref="Y6:AG6" si="4">IF(Y7="",NA(),Y7)</f>
        <v>106.44</v>
      </c>
      <c r="Z6" s="22">
        <f t="shared" si="4"/>
        <v>106.96</v>
      </c>
      <c r="AA6" s="22">
        <f t="shared" si="4"/>
        <v>109.77</v>
      </c>
      <c r="AB6" s="22">
        <f t="shared" si="4"/>
        <v>110.55</v>
      </c>
      <c r="AC6" s="22">
        <f t="shared" si="4"/>
        <v>111.21</v>
      </c>
      <c r="AD6" s="22">
        <f t="shared" si="4"/>
        <v>111.89</v>
      </c>
      <c r="AE6" s="22">
        <f t="shared" si="4"/>
        <v>109.99</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2">
        <f t="shared" si="5"/>
        <v>0.45</v>
      </c>
      <c r="AP6" s="21">
        <f t="shared" si="5"/>
        <v>0</v>
      </c>
      <c r="AQ6" s="22">
        <f t="shared" si="5"/>
        <v>0.05</v>
      </c>
      <c r="AR6" s="21">
        <f t="shared" si="5"/>
        <v>0</v>
      </c>
      <c r="AS6" s="21" t="str">
        <f>IF(AS7="","",IF(AS7="-","【-】","【"&amp;SUBSTITUTE(TEXT(AS7,"#,##0.00"),"-","△")&amp;"】"))</f>
        <v>【1.61】</v>
      </c>
      <c r="AT6" s="22">
        <f>IF(AT7="",NA(),AT7)</f>
        <v>499.81</v>
      </c>
      <c r="AU6" s="22">
        <f t="shared" ref="AU6:BC6" si="6">IF(AU7="",NA(),AU7)</f>
        <v>478.33</v>
      </c>
      <c r="AV6" s="22">
        <f t="shared" si="6"/>
        <v>476.74</v>
      </c>
      <c r="AW6" s="22">
        <f t="shared" si="6"/>
        <v>525.51</v>
      </c>
      <c r="AX6" s="22">
        <f t="shared" si="6"/>
        <v>449.43</v>
      </c>
      <c r="AY6" s="22">
        <f t="shared" si="6"/>
        <v>360.96</v>
      </c>
      <c r="AZ6" s="22">
        <f t="shared" si="6"/>
        <v>351.29</v>
      </c>
      <c r="BA6" s="22">
        <f t="shared" si="6"/>
        <v>364.24</v>
      </c>
      <c r="BB6" s="22">
        <f t="shared" si="6"/>
        <v>369.82</v>
      </c>
      <c r="BC6" s="22">
        <f t="shared" si="6"/>
        <v>355.75</v>
      </c>
      <c r="BD6" s="21" t="str">
        <f>IF(BD7="","",IF(BD7="-","【-】","【"&amp;SUBSTITUTE(TEXT(BD7,"#,##0.00"),"-","△")&amp;"】"))</f>
        <v>【239.69】</v>
      </c>
      <c r="BE6" s="22">
        <f>IF(BE7="",NA(),BE7)</f>
        <v>118.78</v>
      </c>
      <c r="BF6" s="22">
        <f t="shared" ref="BF6:BN6" si="7">IF(BF7="",NA(),BF7)</f>
        <v>85.4</v>
      </c>
      <c r="BG6" s="22">
        <f t="shared" si="7"/>
        <v>91.75</v>
      </c>
      <c r="BH6" s="22">
        <f t="shared" si="7"/>
        <v>67.819999999999993</v>
      </c>
      <c r="BI6" s="22">
        <f t="shared" si="7"/>
        <v>58.93</v>
      </c>
      <c r="BJ6" s="22">
        <f t="shared" si="7"/>
        <v>239.18</v>
      </c>
      <c r="BK6" s="22">
        <f t="shared" si="7"/>
        <v>236.29</v>
      </c>
      <c r="BL6" s="22">
        <f t="shared" si="7"/>
        <v>238.77</v>
      </c>
      <c r="BM6" s="22">
        <f t="shared" si="7"/>
        <v>218.57</v>
      </c>
      <c r="BN6" s="22">
        <f t="shared" si="7"/>
        <v>222.45</v>
      </c>
      <c r="BO6" s="21" t="str">
        <f>IF(BO7="","",IF(BO7="-","【-】","【"&amp;SUBSTITUTE(TEXT(BO7,"#,##0.00"),"-","△")&amp;"】"))</f>
        <v>【264.86】</v>
      </c>
      <c r="BP6" s="22">
        <f>IF(BP7="",NA(),BP7)</f>
        <v>81.84</v>
      </c>
      <c r="BQ6" s="22">
        <f t="shared" ref="BQ6:BY6" si="8">IF(BQ7="",NA(),BQ7)</f>
        <v>100.62</v>
      </c>
      <c r="BR6" s="22">
        <f t="shared" si="8"/>
        <v>84.08</v>
      </c>
      <c r="BS6" s="22">
        <f t="shared" si="8"/>
        <v>102.71</v>
      </c>
      <c r="BT6" s="22">
        <f t="shared" si="8"/>
        <v>101.86</v>
      </c>
      <c r="BU6" s="22">
        <f t="shared" si="8"/>
        <v>101.89</v>
      </c>
      <c r="BV6" s="22">
        <f t="shared" si="8"/>
        <v>104.33</v>
      </c>
      <c r="BW6" s="22">
        <f t="shared" si="8"/>
        <v>98.85</v>
      </c>
      <c r="BX6" s="22">
        <f t="shared" si="8"/>
        <v>101.78</v>
      </c>
      <c r="BY6" s="22">
        <f t="shared" si="8"/>
        <v>100.33</v>
      </c>
      <c r="BZ6" s="21" t="str">
        <f>IF(BZ7="","",IF(BZ7="-","【-】","【"&amp;SUBSTITUTE(TEXT(BZ7,"#,##0.00"),"-","△")&amp;"】"))</f>
        <v>【97.59】</v>
      </c>
      <c r="CA6" s="22">
        <f>IF(CA7="",NA(),CA7)</f>
        <v>153.72</v>
      </c>
      <c r="CB6" s="22">
        <f t="shared" ref="CB6:CJ6" si="9">IF(CB7="",NA(),CB7)</f>
        <v>158.33000000000001</v>
      </c>
      <c r="CC6" s="22">
        <f t="shared" si="9"/>
        <v>159.02000000000001</v>
      </c>
      <c r="CD6" s="22">
        <f t="shared" si="9"/>
        <v>156.19</v>
      </c>
      <c r="CE6" s="22">
        <f t="shared" si="9"/>
        <v>157.81</v>
      </c>
      <c r="CF6" s="22">
        <f t="shared" si="9"/>
        <v>156.32</v>
      </c>
      <c r="CG6" s="22">
        <f t="shared" si="9"/>
        <v>157.4</v>
      </c>
      <c r="CH6" s="22">
        <f t="shared" si="9"/>
        <v>162.61000000000001</v>
      </c>
      <c r="CI6" s="22">
        <f t="shared" si="9"/>
        <v>163.94</v>
      </c>
      <c r="CJ6" s="22">
        <f t="shared" si="9"/>
        <v>169.31</v>
      </c>
      <c r="CK6" s="21" t="str">
        <f>IF(CK7="","",IF(CK7="-","【-】","【"&amp;SUBSTITUTE(TEXT(CK7,"#,##0.00"),"-","△")&amp;"】"))</f>
        <v>【181.66】</v>
      </c>
      <c r="CL6" s="22">
        <f>IF(CL7="",NA(),CL7)</f>
        <v>56.71</v>
      </c>
      <c r="CM6" s="22">
        <f t="shared" ref="CM6:CU6" si="10">IF(CM7="",NA(),CM7)</f>
        <v>55.55</v>
      </c>
      <c r="CN6" s="22">
        <f t="shared" si="10"/>
        <v>54.4</v>
      </c>
      <c r="CO6" s="22">
        <f t="shared" si="10"/>
        <v>53.6</v>
      </c>
      <c r="CP6" s="22">
        <f t="shared" si="10"/>
        <v>53.29</v>
      </c>
      <c r="CQ6" s="22">
        <f t="shared" si="10"/>
        <v>63.23</v>
      </c>
      <c r="CR6" s="22">
        <f t="shared" si="10"/>
        <v>62.59</v>
      </c>
      <c r="CS6" s="22">
        <f t="shared" si="10"/>
        <v>61.81</v>
      </c>
      <c r="CT6" s="22">
        <f t="shared" si="10"/>
        <v>62.35</v>
      </c>
      <c r="CU6" s="22">
        <f t="shared" si="10"/>
        <v>62.69</v>
      </c>
      <c r="CV6" s="21" t="str">
        <f>IF(CV7="","",IF(CV7="-","【-】","【"&amp;SUBSTITUTE(TEXT(CV7,"#,##0.00"),"-","△")&amp;"】"))</f>
        <v>【60.21】</v>
      </c>
      <c r="CW6" s="22">
        <f>IF(CW7="",NA(),CW7)</f>
        <v>96.9</v>
      </c>
      <c r="CX6" s="22">
        <f t="shared" ref="CX6:DF6" si="11">IF(CX7="",NA(),CX7)</f>
        <v>97.44</v>
      </c>
      <c r="CY6" s="22">
        <f t="shared" si="11"/>
        <v>97.62</v>
      </c>
      <c r="CZ6" s="22">
        <f t="shared" si="11"/>
        <v>97.43</v>
      </c>
      <c r="DA6" s="22">
        <f t="shared" si="11"/>
        <v>97.64</v>
      </c>
      <c r="DB6" s="22">
        <f t="shared" si="11"/>
        <v>89.35</v>
      </c>
      <c r="DC6" s="22">
        <f t="shared" si="11"/>
        <v>89.7</v>
      </c>
      <c r="DD6" s="22">
        <f t="shared" si="11"/>
        <v>89.24</v>
      </c>
      <c r="DE6" s="22">
        <f t="shared" si="11"/>
        <v>88.71</v>
      </c>
      <c r="DF6" s="22">
        <f t="shared" si="11"/>
        <v>88.32</v>
      </c>
      <c r="DG6" s="21" t="str">
        <f>IF(DG7="","",IF(DG7="-","【-】","【"&amp;SUBSTITUTE(TEXT(DG7,"#,##0.00"),"-","△")&amp;"】"))</f>
        <v>【89.21】</v>
      </c>
      <c r="DH6" s="22">
        <f>IF(DH7="",NA(),DH7)</f>
        <v>49.26</v>
      </c>
      <c r="DI6" s="22">
        <f t="shared" ref="DI6:DQ6" si="12">IF(DI7="",NA(),DI7)</f>
        <v>49.79</v>
      </c>
      <c r="DJ6" s="22">
        <f t="shared" si="12"/>
        <v>50.58</v>
      </c>
      <c r="DK6" s="22">
        <f t="shared" si="12"/>
        <v>52.05</v>
      </c>
      <c r="DL6" s="22">
        <f t="shared" si="12"/>
        <v>52.5</v>
      </c>
      <c r="DM6" s="22">
        <f t="shared" si="12"/>
        <v>49.62</v>
      </c>
      <c r="DN6" s="22">
        <f t="shared" si="12"/>
        <v>50.5</v>
      </c>
      <c r="DO6" s="22">
        <f t="shared" si="12"/>
        <v>51.28</v>
      </c>
      <c r="DP6" s="22">
        <f t="shared" si="12"/>
        <v>51.95</v>
      </c>
      <c r="DQ6" s="22">
        <f t="shared" si="12"/>
        <v>52.55</v>
      </c>
      <c r="DR6" s="21" t="str">
        <f>IF(DR7="","",IF(DR7="-","【-】","【"&amp;SUBSTITUTE(TEXT(DR7,"#,##0.00"),"-","△")&amp;"】"))</f>
        <v>【52.41】</v>
      </c>
      <c r="DS6" s="22">
        <f>IF(DS7="",NA(),DS7)</f>
        <v>29.9</v>
      </c>
      <c r="DT6" s="22">
        <f t="shared" ref="DT6:EB6" si="13">IF(DT7="",NA(),DT7)</f>
        <v>31.94</v>
      </c>
      <c r="DU6" s="22">
        <f t="shared" si="13"/>
        <v>35.19</v>
      </c>
      <c r="DV6" s="22">
        <f t="shared" si="13"/>
        <v>35.58</v>
      </c>
      <c r="DW6" s="22">
        <f t="shared" si="13"/>
        <v>40.68</v>
      </c>
      <c r="DX6" s="22">
        <f t="shared" si="13"/>
        <v>19.510000000000002</v>
      </c>
      <c r="DY6" s="22">
        <f t="shared" si="13"/>
        <v>21.19</v>
      </c>
      <c r="DZ6" s="22">
        <f t="shared" si="13"/>
        <v>22.64</v>
      </c>
      <c r="EA6" s="22">
        <f t="shared" si="13"/>
        <v>24.49</v>
      </c>
      <c r="EB6" s="22">
        <f t="shared" si="13"/>
        <v>25.85</v>
      </c>
      <c r="EC6" s="21" t="str">
        <f>IF(EC7="","",IF(EC7="-","【-】","【"&amp;SUBSTITUTE(TEXT(EC7,"#,##0.00"),"-","△")&amp;"】"))</f>
        <v>【26.78】</v>
      </c>
      <c r="ED6" s="22">
        <f>IF(ED7="",NA(),ED7)</f>
        <v>0.63</v>
      </c>
      <c r="EE6" s="22">
        <f t="shared" ref="EE6:EM6" si="14">IF(EE7="",NA(),EE7)</f>
        <v>0.74</v>
      </c>
      <c r="EF6" s="22">
        <f t="shared" si="14"/>
        <v>0.54</v>
      </c>
      <c r="EG6" s="22">
        <f t="shared" si="14"/>
        <v>0.33</v>
      </c>
      <c r="EH6" s="22">
        <f t="shared" si="14"/>
        <v>0.28999999999999998</v>
      </c>
      <c r="EI6" s="22">
        <f t="shared" si="14"/>
        <v>0.67</v>
      </c>
      <c r="EJ6" s="22">
        <f t="shared" si="14"/>
        <v>0.62</v>
      </c>
      <c r="EK6" s="22">
        <f t="shared" si="14"/>
        <v>0.6</v>
      </c>
      <c r="EL6" s="22">
        <f t="shared" si="14"/>
        <v>0.57999999999999996</v>
      </c>
      <c r="EM6" s="22">
        <f t="shared" si="14"/>
        <v>0.56999999999999995</v>
      </c>
      <c r="EN6" s="21" t="str">
        <f>IF(EN7="","",IF(EN7="-","【-】","【"&amp;SUBSTITUTE(TEXT(EN7,"#,##0.00"),"-","△")&amp;"】"))</f>
        <v>【0.59】</v>
      </c>
    </row>
    <row r="7" spans="1:144" s="23" customFormat="1" x14ac:dyDescent="0.2">
      <c r="A7" s="15"/>
      <c r="B7" s="24">
        <v>2024</v>
      </c>
      <c r="C7" s="24">
        <v>272183</v>
      </c>
      <c r="D7" s="24">
        <v>46</v>
      </c>
      <c r="E7" s="24">
        <v>1</v>
      </c>
      <c r="F7" s="24">
        <v>0</v>
      </c>
      <c r="G7" s="24">
        <v>1</v>
      </c>
      <c r="H7" s="24" t="s">
        <v>93</v>
      </c>
      <c r="I7" s="24" t="s">
        <v>94</v>
      </c>
      <c r="J7" s="24" t="s">
        <v>95</v>
      </c>
      <c r="K7" s="24" t="s">
        <v>96</v>
      </c>
      <c r="L7" s="24" t="s">
        <v>97</v>
      </c>
      <c r="M7" s="24" t="s">
        <v>98</v>
      </c>
      <c r="N7" s="25" t="s">
        <v>99</v>
      </c>
      <c r="O7" s="25">
        <v>81.33</v>
      </c>
      <c r="P7" s="25">
        <v>100</v>
      </c>
      <c r="Q7" s="25">
        <v>2582</v>
      </c>
      <c r="R7" s="25">
        <v>115687</v>
      </c>
      <c r="S7" s="25">
        <v>18.27</v>
      </c>
      <c r="T7" s="25">
        <v>6332.07</v>
      </c>
      <c r="U7" s="25">
        <v>115593</v>
      </c>
      <c r="V7" s="25">
        <v>18.27</v>
      </c>
      <c r="W7" s="25">
        <v>6326.93</v>
      </c>
      <c r="X7" s="25">
        <v>103.67</v>
      </c>
      <c r="Y7" s="25">
        <v>106.44</v>
      </c>
      <c r="Z7" s="25">
        <v>106.96</v>
      </c>
      <c r="AA7" s="25">
        <v>109.77</v>
      </c>
      <c r="AB7" s="25">
        <v>110.55</v>
      </c>
      <c r="AC7" s="25">
        <v>111.21</v>
      </c>
      <c r="AD7" s="25">
        <v>111.89</v>
      </c>
      <c r="AE7" s="25">
        <v>109.99</v>
      </c>
      <c r="AF7" s="25">
        <v>110.2</v>
      </c>
      <c r="AG7" s="25">
        <v>108.49</v>
      </c>
      <c r="AH7" s="25">
        <v>107.26</v>
      </c>
      <c r="AI7" s="25">
        <v>0</v>
      </c>
      <c r="AJ7" s="25">
        <v>0</v>
      </c>
      <c r="AK7" s="25">
        <v>0</v>
      </c>
      <c r="AL7" s="25">
        <v>0</v>
      </c>
      <c r="AM7" s="25">
        <v>0</v>
      </c>
      <c r="AN7" s="25">
        <v>0</v>
      </c>
      <c r="AO7" s="25">
        <v>0.45</v>
      </c>
      <c r="AP7" s="25">
        <v>0</v>
      </c>
      <c r="AQ7" s="25">
        <v>0.05</v>
      </c>
      <c r="AR7" s="25">
        <v>0</v>
      </c>
      <c r="AS7" s="25">
        <v>1.61</v>
      </c>
      <c r="AT7" s="25">
        <v>499.81</v>
      </c>
      <c r="AU7" s="25">
        <v>478.33</v>
      </c>
      <c r="AV7" s="25">
        <v>476.74</v>
      </c>
      <c r="AW7" s="25">
        <v>525.51</v>
      </c>
      <c r="AX7" s="25">
        <v>449.43</v>
      </c>
      <c r="AY7" s="25">
        <v>360.96</v>
      </c>
      <c r="AZ7" s="25">
        <v>351.29</v>
      </c>
      <c r="BA7" s="25">
        <v>364.24</v>
      </c>
      <c r="BB7" s="25">
        <v>369.82</v>
      </c>
      <c r="BC7" s="25">
        <v>355.75</v>
      </c>
      <c r="BD7" s="25">
        <v>239.69</v>
      </c>
      <c r="BE7" s="25">
        <v>118.78</v>
      </c>
      <c r="BF7" s="25">
        <v>85.4</v>
      </c>
      <c r="BG7" s="25">
        <v>91.75</v>
      </c>
      <c r="BH7" s="25">
        <v>67.819999999999993</v>
      </c>
      <c r="BI7" s="25">
        <v>58.93</v>
      </c>
      <c r="BJ7" s="25">
        <v>239.18</v>
      </c>
      <c r="BK7" s="25">
        <v>236.29</v>
      </c>
      <c r="BL7" s="25">
        <v>238.77</v>
      </c>
      <c r="BM7" s="25">
        <v>218.57</v>
      </c>
      <c r="BN7" s="25">
        <v>222.45</v>
      </c>
      <c r="BO7" s="25">
        <v>264.86</v>
      </c>
      <c r="BP7" s="25">
        <v>81.84</v>
      </c>
      <c r="BQ7" s="25">
        <v>100.62</v>
      </c>
      <c r="BR7" s="25">
        <v>84.08</v>
      </c>
      <c r="BS7" s="25">
        <v>102.71</v>
      </c>
      <c r="BT7" s="25">
        <v>101.86</v>
      </c>
      <c r="BU7" s="25">
        <v>101.89</v>
      </c>
      <c r="BV7" s="25">
        <v>104.33</v>
      </c>
      <c r="BW7" s="25">
        <v>98.85</v>
      </c>
      <c r="BX7" s="25">
        <v>101.78</v>
      </c>
      <c r="BY7" s="25">
        <v>100.33</v>
      </c>
      <c r="BZ7" s="25">
        <v>97.59</v>
      </c>
      <c r="CA7" s="25">
        <v>153.72</v>
      </c>
      <c r="CB7" s="25">
        <v>158.33000000000001</v>
      </c>
      <c r="CC7" s="25">
        <v>159.02000000000001</v>
      </c>
      <c r="CD7" s="25">
        <v>156.19</v>
      </c>
      <c r="CE7" s="25">
        <v>157.81</v>
      </c>
      <c r="CF7" s="25">
        <v>156.32</v>
      </c>
      <c r="CG7" s="25">
        <v>157.4</v>
      </c>
      <c r="CH7" s="25">
        <v>162.61000000000001</v>
      </c>
      <c r="CI7" s="25">
        <v>163.94</v>
      </c>
      <c r="CJ7" s="25">
        <v>169.31</v>
      </c>
      <c r="CK7" s="25">
        <v>181.66</v>
      </c>
      <c r="CL7" s="25">
        <v>56.71</v>
      </c>
      <c r="CM7" s="25">
        <v>55.55</v>
      </c>
      <c r="CN7" s="25">
        <v>54.4</v>
      </c>
      <c r="CO7" s="25">
        <v>53.6</v>
      </c>
      <c r="CP7" s="25">
        <v>53.29</v>
      </c>
      <c r="CQ7" s="25">
        <v>63.23</v>
      </c>
      <c r="CR7" s="25">
        <v>62.59</v>
      </c>
      <c r="CS7" s="25">
        <v>61.81</v>
      </c>
      <c r="CT7" s="25">
        <v>62.35</v>
      </c>
      <c r="CU7" s="25">
        <v>62.69</v>
      </c>
      <c r="CV7" s="25">
        <v>60.21</v>
      </c>
      <c r="CW7" s="25">
        <v>96.9</v>
      </c>
      <c r="CX7" s="25">
        <v>97.44</v>
      </c>
      <c r="CY7" s="25">
        <v>97.62</v>
      </c>
      <c r="CZ7" s="25">
        <v>97.43</v>
      </c>
      <c r="DA7" s="25">
        <v>97.64</v>
      </c>
      <c r="DB7" s="25">
        <v>89.35</v>
      </c>
      <c r="DC7" s="25">
        <v>89.7</v>
      </c>
      <c r="DD7" s="25">
        <v>89.24</v>
      </c>
      <c r="DE7" s="25">
        <v>88.71</v>
      </c>
      <c r="DF7" s="25">
        <v>88.32</v>
      </c>
      <c r="DG7" s="25">
        <v>89.21</v>
      </c>
      <c r="DH7" s="25">
        <v>49.26</v>
      </c>
      <c r="DI7" s="25">
        <v>49.79</v>
      </c>
      <c r="DJ7" s="25">
        <v>50.58</v>
      </c>
      <c r="DK7" s="25">
        <v>52.05</v>
      </c>
      <c r="DL7" s="25">
        <v>52.5</v>
      </c>
      <c r="DM7" s="25">
        <v>49.62</v>
      </c>
      <c r="DN7" s="25">
        <v>50.5</v>
      </c>
      <c r="DO7" s="25">
        <v>51.28</v>
      </c>
      <c r="DP7" s="25">
        <v>51.95</v>
      </c>
      <c r="DQ7" s="25">
        <v>52.55</v>
      </c>
      <c r="DR7" s="25">
        <v>52.41</v>
      </c>
      <c r="DS7" s="25">
        <v>29.9</v>
      </c>
      <c r="DT7" s="25">
        <v>31.94</v>
      </c>
      <c r="DU7" s="25">
        <v>35.19</v>
      </c>
      <c r="DV7" s="25">
        <v>35.58</v>
      </c>
      <c r="DW7" s="25">
        <v>40.68</v>
      </c>
      <c r="DX7" s="25">
        <v>19.510000000000002</v>
      </c>
      <c r="DY7" s="25">
        <v>21.19</v>
      </c>
      <c r="DZ7" s="25">
        <v>22.64</v>
      </c>
      <c r="EA7" s="25">
        <v>24.49</v>
      </c>
      <c r="EB7" s="25">
        <v>25.85</v>
      </c>
      <c r="EC7" s="25">
        <v>26.78</v>
      </c>
      <c r="ED7" s="25">
        <v>0.63</v>
      </c>
      <c r="EE7" s="25">
        <v>0.74</v>
      </c>
      <c r="EF7" s="25">
        <v>0.54</v>
      </c>
      <c r="EG7" s="25">
        <v>0.33</v>
      </c>
      <c r="EH7" s="25">
        <v>0.28999999999999998</v>
      </c>
      <c r="EI7" s="25">
        <v>0.67</v>
      </c>
      <c r="EJ7" s="25">
        <v>0.62</v>
      </c>
      <c r="EK7" s="25">
        <v>0.6</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110</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椎原　知春</cp:lastModifiedBy>
  <dcterms:created xsi:type="dcterms:W3CDTF">2025-12-12T09:19:43Z</dcterms:created>
  <dcterms:modified xsi:type="dcterms:W3CDTF">2026-02-25T06:42:36Z</dcterms:modified>
  <cp:category/>
</cp:coreProperties>
</file>