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2003sv30\水道総務課\50 経理G（上下共通）\136_04 照会(国・府・財政・企業団)\照会R7\20260115_【大阪府公営企業担当：29〆切】公営企業に係る経営比較分析表（令和６年度決算）の分析等について\31 下水回答\"/>
    </mc:Choice>
  </mc:AlternateContent>
  <xr:revisionPtr revIDLastSave="0" documentId="13_ncr:1_{94CDAD3E-3B4B-4F59-BC24-5A068B7EBAD6}" xr6:coauthVersionLast="36" xr6:coauthVersionMax="36" xr10:uidLastSave="{00000000-0000-0000-0000-000000000000}"/>
  <workbookProtection workbookAlgorithmName="SHA-512" workbookHashValue="kxV3xK7g2kxHAuOtzLzqPf8fYDe16NM277Fei6EB+P3wskLpfrmAoUNTDWN4JxClxuvUbRDlIAB8f5Utso/lJg==" workbookSaltValue="vL362NZwBSRZLU3AiUu8Zw==" workbookSpinCount="100000" lockStructure="1"/>
  <bookViews>
    <workbookView xWindow="0" yWindow="0" windowWidth="23040" windowHeight="921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/>
  <c r="EN6" i="5"/>
  <c r="EM6" i="5"/>
  <c r="EL6" i="5"/>
  <c r="EK6" i="5"/>
  <c r="EJ6" i="5"/>
  <c r="EI6" i="5"/>
  <c r="EH6" i="5"/>
  <c r="EG6" i="5"/>
  <c r="EF6" i="5"/>
  <c r="EE6" i="5"/>
  <c r="ED6" i="5"/>
  <c r="N85" i="4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/>
  <c r="CV6" i="5"/>
  <c r="CU6" i="5"/>
  <c r="CT6" i="5"/>
  <c r="CS6" i="5"/>
  <c r="CR6" i="5"/>
  <c r="CQ6" i="5"/>
  <c r="CP6" i="5"/>
  <c r="CO6" i="5"/>
  <c r="CN6" i="5"/>
  <c r="CM6" i="5"/>
  <c r="CL6" i="5"/>
  <c r="J85" i="4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/>
  <c r="U6" i="5"/>
  <c r="BB8" i="4"/>
  <c r="T6" i="5"/>
  <c r="AT8" i="4"/>
  <c r="S6" i="5"/>
  <c r="AL8" i="4"/>
  <c r="R6" i="5"/>
  <c r="AD10" i="4"/>
  <c r="Q6" i="5"/>
  <c r="W10" i="4"/>
  <c r="P6" i="5"/>
  <c r="O6" i="5"/>
  <c r="I10" i="4"/>
  <c r="N6" i="5"/>
  <c r="B10" i="4"/>
  <c r="M6" i="5"/>
  <c r="AD8" i="4"/>
  <c r="L6" i="5"/>
  <c r="K6" i="5"/>
  <c r="J6" i="5"/>
  <c r="I8" i="4"/>
  <c r="I6" i="5"/>
  <c r="B8" i="4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I85" i="4"/>
  <c r="H85" i="4"/>
  <c r="G85" i="4"/>
  <c r="E85" i="4"/>
  <c r="BB10" i="4"/>
  <c r="AT10" i="4"/>
  <c r="P10" i="4"/>
  <c r="W8" i="4"/>
  <c r="P8" i="4"/>
  <c r="B6" i="4"/>
</calcChain>
</file>

<file path=xl/sharedStrings.xml><?xml version="1.0" encoding="utf-8"?>
<sst xmlns="http://schemas.openxmlformats.org/spreadsheetml/2006/main" count="236" uniqueCount="115">
  <si>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</si>
  <si>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</si>
  <si>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</si>
  <si>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</si>
  <si>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</si>
  <si>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</si>
  <si>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</si>
  <si>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</si>
  <si>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</si>
  <si>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</si>
  <si>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</si>
  <si>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</si>
  <si>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</si>
  <si>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</si>
  <si>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</si>
  <si>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</si>
  <si>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</si>
  <si>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</si>
  <si>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</si>
  <si>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</si>
  <si>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</si>
  <si>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</si>
  <si>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</si>
  <si>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</si>
  <si>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</si>
  <si>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</si>
  <si>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</si>
  <si>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</si>
  <si>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</si>
  <si>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</si>
  <si>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</si>
  <si>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</si>
  <si>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</si>
  <si>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</si>
  <si>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</si>
  <si>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</si>
  <si>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</si>
  <si>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</si>
  <si>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</si>
  <si>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</si>
  <si>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</si>
  <si>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</si>
  <si>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</si>
  <si>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</si>
  <si>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</si>
  <si>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</si>
  <si>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</si>
  <si>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</si>
  <si>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</si>
  <si>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</si>
  <si>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</si>
  <si>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</si>
  <si>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</si>
  <si>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</si>
  <si>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</si>
  <si>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</si>
  <si>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</si>
  <si>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</si>
  <si>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</si>
  <si>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</si>
  <si>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</si>
  <si>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</si>
  <si>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</si>
  <si>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</si>
  <si>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</si>
  <si>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</si>
  <si>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</si>
  <si>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</si>
  <si>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</si>
  <si>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</si>
  <si>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</si>
  <si>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</si>
  <si>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</si>
  <si>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</si>
  <si>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</si>
  <si>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</si>
  <si>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</si>
  <si>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</si>
  <si>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</si>
  <si>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</si>
  <si>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</si>
  <si>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</si>
  <si>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</si>
  <si>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</si>
  <si>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</si>
  <si>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</si>
  <si>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</si>
  <si>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</si>
  <si>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</si>
  <si>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</si>
  <si>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</si>
  <si>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</si>
  <si>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</si>
  <si>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</si>
  <si>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</si>
  <si>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大東市</t>
  </si>
  <si>
    <t>法適用</t>
  </si>
  <si>
    <t>下水道事業</t>
  </si>
  <si>
    <t>公共下水道</t>
  </si>
  <si>
    <t>Ab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</si>
  <si>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</si>
  <si>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</si>
  <si>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</si>
  <si>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</si>
  <si>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</si>
  <si>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</si>
  <si>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</si>
  <si>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</si>
  <si>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</si>
  <si>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</si>
  <si>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</si>
  <si>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</si>
  <si>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施設の耐用年数である50年を経過する管路が令和3年度から現れ始め、それに伴い管渠の更新事業を開始した。②管渠老朽化率、③管渠改善率ともに今後は上昇していく見込みである。
　なお、①有形固定資産減価償却率は低い値であるが、平成27年度の法適用から、年数があまり経過していないことが影響している。</t>
    <phoneticPr fontId="4"/>
  </si>
  <si>
    <r>
      <t>　①経常収支比率は、収入面で下水道使用料が減少したものの、支出面で企業債償還利息の減少があったことが要因となり</t>
    </r>
    <r>
      <rPr>
        <sz val="11"/>
        <color rgb="FFFF0000"/>
        <rFont val="ＭＳ ゴシック"/>
        <family val="3"/>
        <charset val="128"/>
      </rPr>
      <t>、令和5年度より改善し、数値についても、</t>
    </r>
    <r>
      <rPr>
        <sz val="11"/>
        <color theme="1"/>
        <rFont val="ＭＳ ゴシック"/>
        <family val="3"/>
        <charset val="128"/>
      </rPr>
      <t>100％以上を維持しているが</t>
    </r>
    <r>
      <rPr>
        <sz val="11"/>
        <color rgb="FFFF0000"/>
        <rFont val="ＭＳ ゴシック"/>
        <family val="3"/>
        <charset val="128"/>
      </rPr>
      <t>、類似団体平均値を下回っている。</t>
    </r>
    <r>
      <rPr>
        <sz val="11"/>
        <color theme="1"/>
        <rFont val="ＭＳ ゴシック"/>
        <family val="3"/>
        <charset val="128"/>
      </rPr>
      <t xml:space="preserve">
　③流動比率については、</t>
    </r>
    <r>
      <rPr>
        <sz val="11"/>
        <color rgb="FFFF0000"/>
        <rFont val="ＭＳ ゴシック"/>
        <family val="3"/>
        <charset val="128"/>
      </rPr>
      <t>令和5年度より少し減少し、</t>
    </r>
    <r>
      <rPr>
        <sz val="11"/>
        <color theme="1"/>
        <rFont val="ＭＳ ゴシック"/>
        <family val="3"/>
        <charset val="128"/>
      </rPr>
      <t>類似団体平均値を下回ってはいるものの、償還元金（流動負債）の減少に伴って毎年改善を続けており、全体的な経営状況としては改善傾向にある。
　⑤経費回収率は</t>
    </r>
    <r>
      <rPr>
        <sz val="11"/>
        <color rgb="FFFF0000"/>
        <rFont val="ＭＳ ゴシック"/>
        <family val="3"/>
        <charset val="128"/>
      </rPr>
      <t>令和5年度より改善したほか、類似団体平均値を上回っている。</t>
    </r>
    <r>
      <rPr>
        <sz val="11"/>
        <color theme="1"/>
        <rFont val="ＭＳ ゴシック"/>
        <family val="3"/>
        <charset val="128"/>
      </rPr>
      <t xml:space="preserve">
　⑥汚水処理原価は、有収水量の減少や流域下水道に係る維持管理負担金が増加</t>
    </r>
    <r>
      <rPr>
        <sz val="11"/>
        <color rgb="FFFF0000"/>
        <rFont val="ＭＳ ゴシック"/>
        <family val="3"/>
        <charset val="128"/>
      </rPr>
      <t>していることから、全体としては増加傾向にある。　　　　　　　　　　　　　　　　　　　　　　　  　</t>
    </r>
    <r>
      <rPr>
        <sz val="11"/>
        <color theme="1"/>
        <rFont val="ＭＳ ゴシック"/>
        <family val="3"/>
        <charset val="128"/>
      </rPr>
      <t xml:space="preserve">
　⑦施設利用率について、単独処理場を設置していないため、当該値を計上していない。
　⑧水洗化率については、水洗化促進活動を行ってきたことにより、類似団体平均値と同程度の97％台で推移している。</t>
    </r>
    <rPh sb="56" eb="58">
      <t>レイワ</t>
    </rPh>
    <rPh sb="60" eb="61">
      <t>ド</t>
    </rPh>
    <rPh sb="67" eb="69">
      <t>スウチ</t>
    </rPh>
    <rPh sb="90" eb="94">
      <t>ルイジダンタイ</t>
    </rPh>
    <rPh sb="94" eb="97">
      <t>ヘイキンチ</t>
    </rPh>
    <rPh sb="98" eb="100">
      <t>シタマワ</t>
    </rPh>
    <rPh sb="125" eb="126">
      <t>スコ</t>
    </rPh>
    <rPh sb="127" eb="129">
      <t>ゲンショウ</t>
    </rPh>
    <rPh sb="207" eb="209">
      <t>レイワ</t>
    </rPh>
    <rPh sb="211" eb="212">
      <t>ド</t>
    </rPh>
    <rPh sb="262" eb="263">
      <t>トウ</t>
    </rPh>
    <rPh sb="264" eb="268">
      <t>ゾウカケイコウ</t>
    </rPh>
    <rPh sb="282" eb="284">
      <t>ゼンタイ</t>
    </rPh>
    <phoneticPr fontId="4"/>
  </si>
  <si>
    <r>
      <t>　</t>
    </r>
    <r>
      <rPr>
        <sz val="11"/>
        <color rgb="FFFF0000"/>
        <rFont val="ＭＳ ゴシック"/>
        <family val="3"/>
        <charset val="128"/>
      </rPr>
      <t>令和5年度</t>
    </r>
    <r>
      <rPr>
        <sz val="11"/>
        <color theme="1"/>
        <rFont val="ＭＳ ゴシック"/>
        <family val="3"/>
        <charset val="128"/>
      </rPr>
      <t>に引き続き、流動比率は100％を下回っているものの改善傾向にあり、事業全体では概ね良好な経営状況である。
　しかし、今後は管渠の修繕改築費</t>
    </r>
    <r>
      <rPr>
        <sz val="11"/>
        <color rgb="FFFF0000"/>
        <rFont val="ＭＳ ゴシック"/>
        <family val="3"/>
        <charset val="128"/>
      </rPr>
      <t>の増加</t>
    </r>
    <r>
      <rPr>
        <sz val="11"/>
        <color theme="1"/>
        <rFont val="ＭＳ ゴシック"/>
        <family val="3"/>
        <charset val="128"/>
      </rPr>
      <t>や、流域下水道関連の負担金</t>
    </r>
    <r>
      <rPr>
        <sz val="11"/>
        <color rgb="FFFF0000"/>
        <rFont val="ＭＳ ゴシック"/>
        <family val="3"/>
        <charset val="128"/>
      </rPr>
      <t>が毎年増加していることから</t>
    </r>
    <r>
      <rPr>
        <sz val="11"/>
        <color theme="1"/>
        <rFont val="ＭＳ ゴシック"/>
        <family val="3"/>
        <charset val="128"/>
      </rPr>
      <t>、資金の確保が難しくなり、各指標も悪化していくと考えられる。
　そのため、平成30年度に策定したストックマネジメント基本方針の下、施設のライフサイクルコストを低減し、また令和元年度に策定</t>
    </r>
    <r>
      <rPr>
        <sz val="11"/>
        <color rgb="FFFF0000"/>
        <rFont val="ＭＳ ゴシック"/>
        <family val="3"/>
        <charset val="128"/>
      </rPr>
      <t>・令和5年度に改定</t>
    </r>
    <r>
      <rPr>
        <sz val="11"/>
        <color theme="1"/>
        <rFont val="ＭＳ ゴシック"/>
        <family val="3"/>
        <charset val="128"/>
      </rPr>
      <t>した経営戦略を基に経営の効率化・健全化を図る。
　また、水洗化率の向上を目指し、引き続き水洗化促進活動に取り組んでいく。</t>
    </r>
    <rPh sb="76" eb="78">
      <t>ゾウカ</t>
    </rPh>
    <rPh sb="92" eb="94">
      <t>マイトシ</t>
    </rPh>
    <rPh sb="198" eb="200">
      <t>レイワ</t>
    </rPh>
    <rPh sb="201" eb="203">
      <t>ネンド</t>
    </rPh>
    <rPh sb="204" eb="206">
      <t>カイテイ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</si>
</sst>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0.02</c:v>
                </c:pt>
                <c:pt idx="2">
                  <c:v>0.01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3-468A-9C2D-4A6D477E7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0.12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3-468A-9C2D-4A6D477E7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F-4302-AFB4-990CCB574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67.709999999999994</c:v>
                </c:pt>
                <c:pt idx="1">
                  <c:v>67.13</c:v>
                </c:pt>
                <c:pt idx="2">
                  <c:v>66.819999999999993</c:v>
                </c:pt>
                <c:pt idx="3">
                  <c:v>65.98</c:v>
                </c:pt>
                <c:pt idx="4">
                  <c:v>66.27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F-4302-AFB4-990CCB574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97.54</c:v>
                </c:pt>
                <c:pt idx="1">
                  <c:v>97.49</c:v>
                </c:pt>
                <c:pt idx="2">
                  <c:v>97.76</c:v>
                </c:pt>
                <c:pt idx="3">
                  <c:v>97.8</c:v>
                </c:pt>
                <c:pt idx="4">
                  <c:v>97.87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E-40FB-A73A-B7247B372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97.24</c:v>
                </c:pt>
                <c:pt idx="1">
                  <c:v>97.79</c:v>
                </c:pt>
                <c:pt idx="2">
                  <c:v>97.75</c:v>
                </c:pt>
                <c:pt idx="3">
                  <c:v>97.83</c:v>
                </c:pt>
                <c:pt idx="4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E-40FB-A73A-B7247B372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103.61</c:v>
                </c:pt>
                <c:pt idx="1">
                  <c:v>103.96</c:v>
                </c:pt>
                <c:pt idx="2">
                  <c:v>103.07</c:v>
                </c:pt>
                <c:pt idx="3">
                  <c:v>102.04</c:v>
                </c:pt>
                <c:pt idx="4">
                  <c:v>103.25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1-4F17-9C72-E8764850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107.05</c:v>
                </c:pt>
                <c:pt idx="1">
                  <c:v>106.43</c:v>
                </c:pt>
                <c:pt idx="2">
                  <c:v>106.81</c:v>
                </c:pt>
                <c:pt idx="3">
                  <c:v>106.99</c:v>
                </c:pt>
                <c:pt idx="4">
                  <c:v>106.79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1-4F17-9C72-E8764850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17.940000000000001</c:v>
                </c:pt>
                <c:pt idx="1">
                  <c:v>20.85</c:v>
                </c:pt>
                <c:pt idx="2">
                  <c:v>23.8</c:v>
                </c:pt>
                <c:pt idx="3">
                  <c:v>26.72</c:v>
                </c:pt>
                <c:pt idx="4">
                  <c:v>29.54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4-4344-BD83-BF151936A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27.39</c:v>
                </c:pt>
                <c:pt idx="1">
                  <c:v>30.42</c:v>
                </c:pt>
                <c:pt idx="2">
                  <c:v>32.96</c:v>
                </c:pt>
                <c:pt idx="3">
                  <c:v>34.909999999999997</c:v>
                </c:pt>
                <c:pt idx="4">
                  <c:v>36.93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4-4344-BD83-BF151936A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2.21</c:v>
                </c:pt>
                <c:pt idx="2">
                  <c:v>3.4</c:v>
                </c:pt>
                <c:pt idx="3">
                  <c:v>4.53</c:v>
                </c:pt>
                <c:pt idx="4">
                  <c:v>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3-455B-8C66-190F5F75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5.86</c:v>
                </c:pt>
                <c:pt idx="1">
                  <c:v>6.66</c:v>
                </c:pt>
                <c:pt idx="2">
                  <c:v>8.49</c:v>
                </c:pt>
                <c:pt idx="3">
                  <c:v>10.08</c:v>
                </c:pt>
                <c:pt idx="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3-455B-8C66-190F5F75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1-4837-AB96-838B82D36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1-4837-AB96-838B82D36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39.57</c:v>
                </c:pt>
                <c:pt idx="1">
                  <c:v>53.09</c:v>
                </c:pt>
                <c:pt idx="2">
                  <c:v>54.48</c:v>
                </c:pt>
                <c:pt idx="3">
                  <c:v>59.64</c:v>
                </c:pt>
                <c:pt idx="4">
                  <c:v>55.81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7-4D39-AD93-FE8B086BA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84.84</c:v>
                </c:pt>
                <c:pt idx="1">
                  <c:v>88.42</c:v>
                </c:pt>
                <c:pt idx="2">
                  <c:v>93.63</c:v>
                </c:pt>
                <c:pt idx="3">
                  <c:v>100.41</c:v>
                </c:pt>
                <c:pt idx="4">
                  <c:v>113.88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7-4D39-AD93-FE8B086BA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506.2</c:v>
                </c:pt>
                <c:pt idx="1">
                  <c:v>539.11</c:v>
                </c:pt>
                <c:pt idx="2">
                  <c:v>512.66999999999996</c:v>
                </c:pt>
                <c:pt idx="3">
                  <c:v>476.67</c:v>
                </c:pt>
                <c:pt idx="4">
                  <c:v>439.04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B-45AC-A10B-538C6190A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565.62</c:v>
                </c:pt>
                <c:pt idx="1">
                  <c:v>544.61</c:v>
                </c:pt>
                <c:pt idx="2">
                  <c:v>525.07000000000005</c:v>
                </c:pt>
                <c:pt idx="3">
                  <c:v>499.16</c:v>
                </c:pt>
                <c:pt idx="4">
                  <c:v>481.58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B-45AC-A10B-538C6190A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109.24</c:v>
                </c:pt>
                <c:pt idx="1">
                  <c:v>108.26</c:v>
                </c:pt>
                <c:pt idx="2">
                  <c:v>107.74</c:v>
                </c:pt>
                <c:pt idx="3">
                  <c:v>104.16</c:v>
                </c:pt>
                <c:pt idx="4">
                  <c:v>106.71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1-4143-A1D8-4C3310607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102.36</c:v>
                </c:pt>
                <c:pt idx="1">
                  <c:v>103.76</c:v>
                </c:pt>
                <c:pt idx="2">
                  <c:v>103.57</c:v>
                </c:pt>
                <c:pt idx="3">
                  <c:v>104.04</c:v>
                </c:pt>
                <c:pt idx="4">
                  <c:v>103.73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1-4143-A1D8-4C3310607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108</c:v>
                </c:pt>
                <c:pt idx="1">
                  <c:v>108.65</c:v>
                </c:pt>
                <c:pt idx="2">
                  <c:v>109.92</c:v>
                </c:pt>
                <c:pt idx="3">
                  <c:v>113.98</c:v>
                </c:pt>
                <c:pt idx="4">
                  <c:v>111.23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7-44D7-B4D1-3205F3C0E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114.01</c:v>
                </c:pt>
                <c:pt idx="1">
                  <c:v>111.18</c:v>
                </c:pt>
                <c:pt idx="2">
                  <c:v>111.78</c:v>
                </c:pt>
                <c:pt idx="3">
                  <c:v>112.75</c:v>
                </c:pt>
                <c:pt idx="4">
                  <c:v>114.35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7-44D7-B4D1-3205F3C0E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6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大阪府　大東市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Ab</v>
      </c>
      <c r="X8" s="39"/>
      <c r="Y8" s="39"/>
      <c r="Z8" s="39"/>
      <c r="AA8" s="39"/>
      <c r="AB8" s="39"/>
      <c r="AC8" s="39"/>
      <c r="AD8" s="40" t="str">
        <f>データ!$M$6</f>
        <v>自治体職員</v>
      </c>
      <c r="AE8" s="40"/>
      <c r="AF8" s="40"/>
      <c r="AG8" s="40"/>
      <c r="AH8" s="40"/>
      <c r="AI8" s="40"/>
      <c r="AJ8" s="40"/>
      <c r="AK8" s="3"/>
      <c r="AL8" s="41">
        <f>データ!S6</f>
        <v>115687</v>
      </c>
      <c r="AM8" s="41"/>
      <c r="AN8" s="41"/>
      <c r="AO8" s="41"/>
      <c r="AP8" s="41"/>
      <c r="AQ8" s="41"/>
      <c r="AR8" s="41"/>
      <c r="AS8" s="41"/>
      <c r="AT8" s="34">
        <f>データ!T6</f>
        <v>18.27</v>
      </c>
      <c r="AU8" s="34"/>
      <c r="AV8" s="34"/>
      <c r="AW8" s="34"/>
      <c r="AX8" s="34"/>
      <c r="AY8" s="34"/>
      <c r="AZ8" s="34"/>
      <c r="BA8" s="34"/>
      <c r="BB8" s="34">
        <f>データ!U6</f>
        <v>6332.07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64.55</v>
      </c>
      <c r="J10" s="34"/>
      <c r="K10" s="34"/>
      <c r="L10" s="34"/>
      <c r="M10" s="34"/>
      <c r="N10" s="34"/>
      <c r="O10" s="34"/>
      <c r="P10" s="34">
        <f>データ!P6</f>
        <v>99.26</v>
      </c>
      <c r="Q10" s="34"/>
      <c r="R10" s="34"/>
      <c r="S10" s="34"/>
      <c r="T10" s="34"/>
      <c r="U10" s="34"/>
      <c r="V10" s="34"/>
      <c r="W10" s="34">
        <f>データ!Q6</f>
        <v>67.5</v>
      </c>
      <c r="X10" s="34"/>
      <c r="Y10" s="34"/>
      <c r="Z10" s="34"/>
      <c r="AA10" s="34"/>
      <c r="AB10" s="34"/>
      <c r="AC10" s="34"/>
      <c r="AD10" s="41">
        <f>データ!R6</f>
        <v>1970</v>
      </c>
      <c r="AE10" s="41"/>
      <c r="AF10" s="41"/>
      <c r="AG10" s="41"/>
      <c r="AH10" s="41"/>
      <c r="AI10" s="41"/>
      <c r="AJ10" s="41"/>
      <c r="AK10" s="2"/>
      <c r="AL10" s="41">
        <f>データ!V6</f>
        <v>114524</v>
      </c>
      <c r="AM10" s="41"/>
      <c r="AN10" s="41"/>
      <c r="AO10" s="41"/>
      <c r="AP10" s="41"/>
      <c r="AQ10" s="41"/>
      <c r="AR10" s="41"/>
      <c r="AS10" s="41"/>
      <c r="AT10" s="34">
        <f>データ!W6</f>
        <v>12.03</v>
      </c>
      <c r="AU10" s="34"/>
      <c r="AV10" s="34"/>
      <c r="AW10" s="34"/>
      <c r="AX10" s="34"/>
      <c r="AY10" s="34"/>
      <c r="AZ10" s="34"/>
      <c r="BA10" s="34"/>
      <c r="BB10" s="34">
        <f>データ!X6</f>
        <v>9519.8700000000008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15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113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112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15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114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YxQikKQdwKDhtzaFML2m3cjmS8Jvrj3SSu5vOiVbmE2rNbYa9yCzpLVTvJh3gYRdjP47QemZ4cQfLswKEQISPg==" saltValue="iu2bLmkNG39BKyFIPp+rF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2024</v>
      </c>
      <c r="C6" s="19">
        <f t="shared" ref="C6:X6" si="3">C7</f>
        <v>272183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大阪府　大東市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Ab</v>
      </c>
      <c r="M6" s="19" t="str">
        <f t="shared" si="3"/>
        <v>自治体職員</v>
      </c>
      <c r="N6" s="20" t="str">
        <f t="shared" si="3"/>
        <v>-</v>
      </c>
      <c r="O6" s="20">
        <f t="shared" si="3"/>
        <v>64.55</v>
      </c>
      <c r="P6" s="20">
        <f t="shared" si="3"/>
        <v>99.26</v>
      </c>
      <c r="Q6" s="20">
        <f t="shared" si="3"/>
        <v>67.5</v>
      </c>
      <c r="R6" s="20">
        <f t="shared" si="3"/>
        <v>1970</v>
      </c>
      <c r="S6" s="20">
        <f t="shared" si="3"/>
        <v>115687</v>
      </c>
      <c r="T6" s="20">
        <f t="shared" si="3"/>
        <v>18.27</v>
      </c>
      <c r="U6" s="20">
        <f t="shared" si="3"/>
        <v>6332.07</v>
      </c>
      <c r="V6" s="20">
        <f t="shared" si="3"/>
        <v>114524</v>
      </c>
      <c r="W6" s="20">
        <f t="shared" si="3"/>
        <v>12.03</v>
      </c>
      <c r="X6" s="20">
        <f t="shared" si="3"/>
        <v>9519.8700000000008</v>
      </c>
      <c r="Y6" s="21">
        <f>IF(Y7="",NA(),Y7)</f>
        <v>103.61</v>
      </c>
      <c r="Z6" s="21">
        <f t="shared" ref="Z6:AH6" si="4">IF(Z7="",NA(),Z7)</f>
        <v>103.96</v>
      </c>
      <c r="AA6" s="21">
        <f t="shared" si="4"/>
        <v>103.07</v>
      </c>
      <c r="AB6" s="21">
        <f t="shared" si="4"/>
        <v>102.04</v>
      </c>
      <c r="AC6" s="21">
        <f t="shared" si="4"/>
        <v>103.25</v>
      </c>
      <c r="AD6" s="21">
        <f t="shared" si="4"/>
        <v>107.05</v>
      </c>
      <c r="AE6" s="21">
        <f t="shared" si="4"/>
        <v>106.43</v>
      </c>
      <c r="AF6" s="21">
        <f t="shared" si="4"/>
        <v>106.81</v>
      </c>
      <c r="AG6" s="21">
        <f t="shared" si="4"/>
        <v>106.99</v>
      </c>
      <c r="AH6" s="21">
        <f t="shared" si="4"/>
        <v>106.79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0">
        <f t="shared" si="5"/>
        <v>0</v>
      </c>
      <c r="AP6" s="20">
        <f t="shared" si="5"/>
        <v>0</v>
      </c>
      <c r="AQ6" s="20">
        <f t="shared" si="5"/>
        <v>0</v>
      </c>
      <c r="AR6" s="20">
        <f t="shared" si="5"/>
        <v>0</v>
      </c>
      <c r="AS6" s="20">
        <f t="shared" si="5"/>
        <v>0</v>
      </c>
      <c r="AT6" s="20" t="str">
        <f>IF(AT7="","",IF(AT7="-","【-】","【"&amp;SUBSTITUTE(TEXT(AT7,"#,##0.00"),"-","△")&amp;"】"))</f>
        <v>【3.12】</v>
      </c>
      <c r="AU6" s="21">
        <f>IF(AU7="",NA(),AU7)</f>
        <v>39.57</v>
      </c>
      <c r="AV6" s="21">
        <f t="shared" ref="AV6:BD6" si="6">IF(AV7="",NA(),AV7)</f>
        <v>53.09</v>
      </c>
      <c r="AW6" s="21">
        <f t="shared" si="6"/>
        <v>54.48</v>
      </c>
      <c r="AX6" s="21">
        <f t="shared" si="6"/>
        <v>59.64</v>
      </c>
      <c r="AY6" s="21">
        <f t="shared" si="6"/>
        <v>55.81</v>
      </c>
      <c r="AZ6" s="21">
        <f t="shared" si="6"/>
        <v>84.84</v>
      </c>
      <c r="BA6" s="21">
        <f t="shared" si="6"/>
        <v>88.42</v>
      </c>
      <c r="BB6" s="21">
        <f t="shared" si="6"/>
        <v>93.63</v>
      </c>
      <c r="BC6" s="21">
        <f t="shared" si="6"/>
        <v>100.41</v>
      </c>
      <c r="BD6" s="21">
        <f t="shared" si="6"/>
        <v>113.88</v>
      </c>
      <c r="BE6" s="20" t="str">
        <f>IF(BE7="","",IF(BE7="-","【-】","【"&amp;SUBSTITUTE(TEXT(BE7,"#,##0.00"),"-","△")&amp;"】"))</f>
        <v>【82.75】</v>
      </c>
      <c r="BF6" s="21">
        <f>IF(BF7="",NA(),BF7)</f>
        <v>506.2</v>
      </c>
      <c r="BG6" s="21">
        <f t="shared" ref="BG6:BO6" si="7">IF(BG7="",NA(),BG7)</f>
        <v>539.11</v>
      </c>
      <c r="BH6" s="21">
        <f t="shared" si="7"/>
        <v>512.66999999999996</v>
      </c>
      <c r="BI6" s="21">
        <f t="shared" si="7"/>
        <v>476.67</v>
      </c>
      <c r="BJ6" s="21">
        <f t="shared" si="7"/>
        <v>439.04</v>
      </c>
      <c r="BK6" s="21">
        <f t="shared" si="7"/>
        <v>565.62</v>
      </c>
      <c r="BL6" s="21">
        <f t="shared" si="7"/>
        <v>544.61</v>
      </c>
      <c r="BM6" s="21">
        <f t="shared" si="7"/>
        <v>525.07000000000005</v>
      </c>
      <c r="BN6" s="21">
        <f t="shared" si="7"/>
        <v>499.16</v>
      </c>
      <c r="BO6" s="21">
        <f t="shared" si="7"/>
        <v>481.58</v>
      </c>
      <c r="BP6" s="20" t="str">
        <f>IF(BP7="","",IF(BP7="-","【-】","【"&amp;SUBSTITUTE(TEXT(BP7,"#,##0.00"),"-","△")&amp;"】"))</f>
        <v>【602.56】</v>
      </c>
      <c r="BQ6" s="21">
        <f>IF(BQ7="",NA(),BQ7)</f>
        <v>109.24</v>
      </c>
      <c r="BR6" s="21">
        <f t="shared" ref="BR6:BZ6" si="8">IF(BR7="",NA(),BR7)</f>
        <v>108.26</v>
      </c>
      <c r="BS6" s="21">
        <f t="shared" si="8"/>
        <v>107.74</v>
      </c>
      <c r="BT6" s="21">
        <f t="shared" si="8"/>
        <v>104.16</v>
      </c>
      <c r="BU6" s="21">
        <f t="shared" si="8"/>
        <v>106.71</v>
      </c>
      <c r="BV6" s="21">
        <f t="shared" si="8"/>
        <v>102.36</v>
      </c>
      <c r="BW6" s="21">
        <f t="shared" si="8"/>
        <v>103.76</v>
      </c>
      <c r="BX6" s="21">
        <f t="shared" si="8"/>
        <v>103.57</v>
      </c>
      <c r="BY6" s="21">
        <f t="shared" si="8"/>
        <v>104.04</v>
      </c>
      <c r="BZ6" s="21">
        <f t="shared" si="8"/>
        <v>103.73</v>
      </c>
      <c r="CA6" s="20" t="str">
        <f>IF(CA7="","",IF(CA7="-","【-】","【"&amp;SUBSTITUTE(TEXT(CA7,"#,##0.00"),"-","△")&amp;"】"))</f>
        <v>【97.94】</v>
      </c>
      <c r="CB6" s="21">
        <f>IF(CB7="",NA(),CB7)</f>
        <v>108</v>
      </c>
      <c r="CC6" s="21">
        <f t="shared" ref="CC6:CK6" si="9">IF(CC7="",NA(),CC7)</f>
        <v>108.65</v>
      </c>
      <c r="CD6" s="21">
        <f t="shared" si="9"/>
        <v>109.92</v>
      </c>
      <c r="CE6" s="21">
        <f t="shared" si="9"/>
        <v>113.98</v>
      </c>
      <c r="CF6" s="21">
        <f t="shared" si="9"/>
        <v>111.23</v>
      </c>
      <c r="CG6" s="21">
        <f t="shared" si="9"/>
        <v>114.01</v>
      </c>
      <c r="CH6" s="21">
        <f t="shared" si="9"/>
        <v>111.18</v>
      </c>
      <c r="CI6" s="21">
        <f t="shared" si="9"/>
        <v>111.78</v>
      </c>
      <c r="CJ6" s="21">
        <f t="shared" si="9"/>
        <v>112.75</v>
      </c>
      <c r="CK6" s="21">
        <f t="shared" si="9"/>
        <v>114.35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67.709999999999994</v>
      </c>
      <c r="CS6" s="21">
        <f t="shared" si="10"/>
        <v>67.13</v>
      </c>
      <c r="CT6" s="21">
        <f t="shared" si="10"/>
        <v>66.819999999999993</v>
      </c>
      <c r="CU6" s="21">
        <f t="shared" si="10"/>
        <v>65.98</v>
      </c>
      <c r="CV6" s="21">
        <f t="shared" si="10"/>
        <v>66.27</v>
      </c>
      <c r="CW6" s="20" t="str">
        <f>IF(CW7="","",IF(CW7="-","【-】","【"&amp;SUBSTITUTE(TEXT(CW7,"#,##0.00"),"-","△")&amp;"】"))</f>
        <v>【60.13】</v>
      </c>
      <c r="CX6" s="21">
        <f>IF(CX7="",NA(),CX7)</f>
        <v>97.54</v>
      </c>
      <c r="CY6" s="21">
        <f t="shared" ref="CY6:DG6" si="11">IF(CY7="",NA(),CY7)</f>
        <v>97.49</v>
      </c>
      <c r="CZ6" s="21">
        <f t="shared" si="11"/>
        <v>97.76</v>
      </c>
      <c r="DA6" s="21">
        <f t="shared" si="11"/>
        <v>97.8</v>
      </c>
      <c r="DB6" s="21">
        <f t="shared" si="11"/>
        <v>97.87</v>
      </c>
      <c r="DC6" s="21">
        <f t="shared" si="11"/>
        <v>97.24</v>
      </c>
      <c r="DD6" s="21">
        <f t="shared" si="11"/>
        <v>97.79</v>
      </c>
      <c r="DE6" s="21">
        <f t="shared" si="11"/>
        <v>97.75</v>
      </c>
      <c r="DF6" s="21">
        <f t="shared" si="11"/>
        <v>97.83</v>
      </c>
      <c r="DG6" s="21">
        <f t="shared" si="11"/>
        <v>97.9</v>
      </c>
      <c r="DH6" s="20" t="str">
        <f>IF(DH7="","",IF(DH7="-","【-】","【"&amp;SUBSTITUTE(TEXT(DH7,"#,##0.00"),"-","△")&amp;"】"))</f>
        <v>【96.00】</v>
      </c>
      <c r="DI6" s="21">
        <f>IF(DI7="",NA(),DI7)</f>
        <v>17.940000000000001</v>
      </c>
      <c r="DJ6" s="21">
        <f t="shared" ref="DJ6:DR6" si="12">IF(DJ7="",NA(),DJ7)</f>
        <v>20.85</v>
      </c>
      <c r="DK6" s="21">
        <f t="shared" si="12"/>
        <v>23.8</v>
      </c>
      <c r="DL6" s="21">
        <f t="shared" si="12"/>
        <v>26.72</v>
      </c>
      <c r="DM6" s="21">
        <f t="shared" si="12"/>
        <v>29.54</v>
      </c>
      <c r="DN6" s="21">
        <f t="shared" si="12"/>
        <v>27.39</v>
      </c>
      <c r="DO6" s="21">
        <f t="shared" si="12"/>
        <v>30.42</v>
      </c>
      <c r="DP6" s="21">
        <f t="shared" si="12"/>
        <v>32.96</v>
      </c>
      <c r="DQ6" s="21">
        <f t="shared" si="12"/>
        <v>34.909999999999997</v>
      </c>
      <c r="DR6" s="21">
        <f t="shared" si="12"/>
        <v>36.93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1">
        <f t="shared" ref="DU6:EC6" si="13">IF(DU7="",NA(),DU7)</f>
        <v>2.21</v>
      </c>
      <c r="DV6" s="21">
        <f t="shared" si="13"/>
        <v>3.4</v>
      </c>
      <c r="DW6" s="21">
        <f t="shared" si="13"/>
        <v>4.53</v>
      </c>
      <c r="DX6" s="21">
        <f t="shared" si="13"/>
        <v>5.72</v>
      </c>
      <c r="DY6" s="21">
        <f t="shared" si="13"/>
        <v>5.86</v>
      </c>
      <c r="DZ6" s="21">
        <f t="shared" si="13"/>
        <v>6.66</v>
      </c>
      <c r="EA6" s="21">
        <f t="shared" si="13"/>
        <v>8.49</v>
      </c>
      <c r="EB6" s="21">
        <f t="shared" si="13"/>
        <v>10.08</v>
      </c>
      <c r="EC6" s="21">
        <f t="shared" si="13"/>
        <v>11.2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1">
        <f t="shared" ref="EF6:EN6" si="14">IF(EF7="",NA(),EF7)</f>
        <v>0.02</v>
      </c>
      <c r="EG6" s="21">
        <f t="shared" si="14"/>
        <v>0.01</v>
      </c>
      <c r="EH6" s="21">
        <f t="shared" si="14"/>
        <v>0.04</v>
      </c>
      <c r="EI6" s="21">
        <f t="shared" si="14"/>
        <v>7.0000000000000007E-2</v>
      </c>
      <c r="EJ6" s="21">
        <f t="shared" si="14"/>
        <v>0.19</v>
      </c>
      <c r="EK6" s="21">
        <f t="shared" si="14"/>
        <v>0.14000000000000001</v>
      </c>
      <c r="EL6" s="21">
        <f t="shared" si="14"/>
        <v>0.15</v>
      </c>
      <c r="EM6" s="21">
        <f t="shared" si="14"/>
        <v>0.12</v>
      </c>
      <c r="EN6" s="21">
        <f t="shared" si="14"/>
        <v>0.16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272183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64.55</v>
      </c>
      <c r="P7" s="24">
        <v>99.26</v>
      </c>
      <c r="Q7" s="24">
        <v>67.5</v>
      </c>
      <c r="R7" s="24">
        <v>1970</v>
      </c>
      <c r="S7" s="24">
        <v>115687</v>
      </c>
      <c r="T7" s="24">
        <v>18.27</v>
      </c>
      <c r="U7" s="24">
        <v>6332.07</v>
      </c>
      <c r="V7" s="24">
        <v>114524</v>
      </c>
      <c r="W7" s="24">
        <v>12.03</v>
      </c>
      <c r="X7" s="24">
        <v>9519.8700000000008</v>
      </c>
      <c r="Y7" s="24">
        <v>103.61</v>
      </c>
      <c r="Z7" s="24">
        <v>103.96</v>
      </c>
      <c r="AA7" s="24">
        <v>103.07</v>
      </c>
      <c r="AB7" s="24">
        <v>102.04</v>
      </c>
      <c r="AC7" s="24">
        <v>103.25</v>
      </c>
      <c r="AD7" s="24">
        <v>107.05</v>
      </c>
      <c r="AE7" s="24">
        <v>106.43</v>
      </c>
      <c r="AF7" s="24">
        <v>106.81</v>
      </c>
      <c r="AG7" s="24">
        <v>106.99</v>
      </c>
      <c r="AH7" s="24">
        <v>106.79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0</v>
      </c>
      <c r="AR7" s="24">
        <v>0</v>
      </c>
      <c r="AS7" s="24">
        <v>0</v>
      </c>
      <c r="AT7" s="24">
        <v>3.12</v>
      </c>
      <c r="AU7" s="24">
        <v>39.57</v>
      </c>
      <c r="AV7" s="24">
        <v>53.09</v>
      </c>
      <c r="AW7" s="24">
        <v>54.48</v>
      </c>
      <c r="AX7" s="24">
        <v>59.64</v>
      </c>
      <c r="AY7" s="24">
        <v>55.81</v>
      </c>
      <c r="AZ7" s="24">
        <v>84.84</v>
      </c>
      <c r="BA7" s="24">
        <v>88.42</v>
      </c>
      <c r="BB7" s="24">
        <v>93.63</v>
      </c>
      <c r="BC7" s="24">
        <v>100.41</v>
      </c>
      <c r="BD7" s="24">
        <v>113.88</v>
      </c>
      <c r="BE7" s="24">
        <v>82.75</v>
      </c>
      <c r="BF7" s="24">
        <v>506.2</v>
      </c>
      <c r="BG7" s="24">
        <v>539.11</v>
      </c>
      <c r="BH7" s="24">
        <v>512.66999999999996</v>
      </c>
      <c r="BI7" s="24">
        <v>476.67</v>
      </c>
      <c r="BJ7" s="24">
        <v>439.04</v>
      </c>
      <c r="BK7" s="24">
        <v>565.62</v>
      </c>
      <c r="BL7" s="24">
        <v>544.61</v>
      </c>
      <c r="BM7" s="24">
        <v>525.07000000000005</v>
      </c>
      <c r="BN7" s="24">
        <v>499.16</v>
      </c>
      <c r="BO7" s="24">
        <v>481.58</v>
      </c>
      <c r="BP7" s="24">
        <v>602.55999999999995</v>
      </c>
      <c r="BQ7" s="24">
        <v>109.24</v>
      </c>
      <c r="BR7" s="24">
        <v>108.26</v>
      </c>
      <c r="BS7" s="24">
        <v>107.74</v>
      </c>
      <c r="BT7" s="24">
        <v>104.16</v>
      </c>
      <c r="BU7" s="24">
        <v>106.71</v>
      </c>
      <c r="BV7" s="24">
        <v>102.36</v>
      </c>
      <c r="BW7" s="24">
        <v>103.76</v>
      </c>
      <c r="BX7" s="24">
        <v>103.57</v>
      </c>
      <c r="BY7" s="24">
        <v>104.04</v>
      </c>
      <c r="BZ7" s="24">
        <v>103.73</v>
      </c>
      <c r="CA7" s="24">
        <v>97.94</v>
      </c>
      <c r="CB7" s="24">
        <v>108</v>
      </c>
      <c r="CC7" s="24">
        <v>108.65</v>
      </c>
      <c r="CD7" s="24">
        <v>109.92</v>
      </c>
      <c r="CE7" s="24">
        <v>113.98</v>
      </c>
      <c r="CF7" s="24">
        <v>111.23</v>
      </c>
      <c r="CG7" s="24">
        <v>114.01</v>
      </c>
      <c r="CH7" s="24">
        <v>111.18</v>
      </c>
      <c r="CI7" s="24">
        <v>111.78</v>
      </c>
      <c r="CJ7" s="24">
        <v>112.75</v>
      </c>
      <c r="CK7" s="24">
        <v>114.35</v>
      </c>
      <c r="CL7" s="24">
        <v>140.97999999999999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 t="s">
        <v>101</v>
      </c>
      <c r="CR7" s="24">
        <v>67.709999999999994</v>
      </c>
      <c r="CS7" s="24">
        <v>67.13</v>
      </c>
      <c r="CT7" s="24">
        <v>66.819999999999993</v>
      </c>
      <c r="CU7" s="24">
        <v>65.98</v>
      </c>
      <c r="CV7" s="24">
        <v>66.27</v>
      </c>
      <c r="CW7" s="24">
        <v>60.13</v>
      </c>
      <c r="CX7" s="24">
        <v>97.54</v>
      </c>
      <c r="CY7" s="24">
        <v>97.49</v>
      </c>
      <c r="CZ7" s="24">
        <v>97.76</v>
      </c>
      <c r="DA7" s="24">
        <v>97.8</v>
      </c>
      <c r="DB7" s="24">
        <v>97.87</v>
      </c>
      <c r="DC7" s="24">
        <v>97.24</v>
      </c>
      <c r="DD7" s="24">
        <v>97.79</v>
      </c>
      <c r="DE7" s="24">
        <v>97.75</v>
      </c>
      <c r="DF7" s="24">
        <v>97.83</v>
      </c>
      <c r="DG7" s="24">
        <v>97.9</v>
      </c>
      <c r="DH7" s="24">
        <v>96</v>
      </c>
      <c r="DI7" s="24">
        <v>17.940000000000001</v>
      </c>
      <c r="DJ7" s="24">
        <v>20.85</v>
      </c>
      <c r="DK7" s="24">
        <v>23.8</v>
      </c>
      <c r="DL7" s="24">
        <v>26.72</v>
      </c>
      <c r="DM7" s="24">
        <v>29.54</v>
      </c>
      <c r="DN7" s="24">
        <v>27.39</v>
      </c>
      <c r="DO7" s="24">
        <v>30.42</v>
      </c>
      <c r="DP7" s="24">
        <v>32.96</v>
      </c>
      <c r="DQ7" s="24">
        <v>34.909999999999997</v>
      </c>
      <c r="DR7" s="24">
        <v>36.93</v>
      </c>
      <c r="DS7" s="24">
        <v>42.2</v>
      </c>
      <c r="DT7" s="24">
        <v>0</v>
      </c>
      <c r="DU7" s="24">
        <v>2.21</v>
      </c>
      <c r="DV7" s="24">
        <v>3.4</v>
      </c>
      <c r="DW7" s="24">
        <v>4.53</v>
      </c>
      <c r="DX7" s="24">
        <v>5.72</v>
      </c>
      <c r="DY7" s="24">
        <v>5.86</v>
      </c>
      <c r="DZ7" s="24">
        <v>6.66</v>
      </c>
      <c r="EA7" s="24">
        <v>8.49</v>
      </c>
      <c r="EB7" s="24">
        <v>10.08</v>
      </c>
      <c r="EC7" s="24">
        <v>11.2</v>
      </c>
      <c r="ED7" s="24">
        <v>9.4600000000000009</v>
      </c>
      <c r="EE7" s="24">
        <v>0</v>
      </c>
      <c r="EF7" s="24">
        <v>0.02</v>
      </c>
      <c r="EG7" s="24">
        <v>0.01</v>
      </c>
      <c r="EH7" s="24">
        <v>0.04</v>
      </c>
      <c r="EI7" s="24">
        <v>7.0000000000000007E-2</v>
      </c>
      <c r="EJ7" s="24">
        <v>0.19</v>
      </c>
      <c r="EK7" s="24">
        <v>0.14000000000000001</v>
      </c>
      <c r="EL7" s="24">
        <v>0.15</v>
      </c>
      <c r="EM7" s="24">
        <v>0.12</v>
      </c>
      <c r="EN7" s="24">
        <v>0.16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植田 智司</cp:lastModifiedBy>
  <dcterms:created xsi:type="dcterms:W3CDTF">2025-12-23T06:03:02Z</dcterms:created>
  <dcterms:modified xsi:type="dcterms:W3CDTF">2026-01-29T04:20:59Z</dcterms:modified>
  <cp:category/>
</cp:coreProperties>
</file>